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Calcul Plancher Bois" sheetId="1" state="visible" r:id="rId1"/>
    <sheet xmlns:r="http://schemas.openxmlformats.org/officeDocument/2006/relationships" name="Instructions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#,##0.00 &quot;€&quot;"/>
    <numFmt numFmtId="165" formatCode="#,##0.00 &quot;€/m²&quot;"/>
  </numFmts>
  <fonts count="8">
    <font>
      <name val="Calibri"/>
      <family val="2"/>
      <color theme="1"/>
      <sz val="11"/>
      <scheme val="minor"/>
    </font>
    <font>
      <name val="Calibri"/>
      <b val="1"/>
      <color rgb="001E3A8A"/>
      <sz val="16"/>
    </font>
    <font>
      <name val="Calibri"/>
      <i val="1"/>
      <sz val="10"/>
    </font>
    <font>
      <name val="Calibri"/>
      <b val="1"/>
      <color rgb="00FFFFFF"/>
      <sz val="11"/>
    </font>
    <font>
      <name val="Calibri"/>
      <b val="1"/>
      <color rgb="00000000"/>
      <sz val="11"/>
    </font>
    <font>
      <name val="Calibri"/>
      <color rgb="00000000"/>
      <sz val="11"/>
    </font>
    <font>
      <name val="Calibri"/>
      <b val="1"/>
      <color rgb="00FFFFFF"/>
      <sz val="12"/>
    </font>
    <font>
      <name val="Calibri"/>
      <b val="1"/>
      <color rgb="001E3A8A"/>
      <sz val="11"/>
    </font>
  </fonts>
  <fills count="7">
    <fill>
      <patternFill/>
    </fill>
    <fill>
      <patternFill patternType="gray125"/>
    </fill>
    <fill>
      <patternFill patternType="solid">
        <fgColor rgb="001E3A8A"/>
        <bgColor rgb="001E3A8A"/>
      </patternFill>
    </fill>
    <fill>
      <patternFill patternType="solid">
        <fgColor rgb="003B82F6"/>
        <bgColor rgb="003B82F6"/>
      </patternFill>
    </fill>
    <fill>
      <patternFill patternType="solid">
        <fgColor rgb="00F3F4F6"/>
        <bgColor rgb="00F3F4F6"/>
      </patternFill>
    </fill>
    <fill>
      <patternFill patternType="solid">
        <fgColor rgb="0010B981"/>
        <bgColor rgb="0010B981"/>
      </patternFill>
    </fill>
    <fill>
      <patternFill patternType="solid">
        <fgColor rgb="00FEF3C7"/>
        <bgColor rgb="00FEF3C7"/>
      </patternFill>
    </fill>
  </fills>
  <borders count="2">
    <border>
      <left/>
      <right/>
      <top/>
      <bottom/>
      <diagonal/>
    </border>
    <border>
      <left style="thin">
        <color rgb="00000000"/>
      </left>
      <right style="thin">
        <color rgb="00000000"/>
      </right>
      <top style="thin">
        <color rgb="00000000"/>
      </top>
      <bottom style="thin">
        <color rgb="00000000"/>
      </bottom>
    </border>
  </borders>
  <cellStyleXfs count="1">
    <xf numFmtId="0" fontId="0" fillId="0" borderId="0"/>
  </cellStyleXfs>
  <cellXfs count="31">
    <xf numFmtId="0" fontId="0" fillId="0" borderId="0" pivotButton="0" quotePrefix="0" xfId="0"/>
    <xf numFmtId="0" fontId="1" fillId="0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 vertical="center"/>
    </xf>
    <xf numFmtId="0" fontId="3" fillId="2" borderId="0" applyAlignment="1" pivotButton="0" quotePrefix="0" xfId="0">
      <alignment horizontal="center" vertical="center"/>
    </xf>
    <xf numFmtId="0" fontId="3" fillId="3" borderId="1" applyAlignment="1" pivotButton="0" quotePrefix="0" xfId="0">
      <alignment horizontal="left" vertical="center"/>
    </xf>
    <xf numFmtId="0" fontId="3" fillId="3" borderId="1" applyAlignment="1" pivotButton="0" quotePrefix="0" xfId="0">
      <alignment horizontal="center" vertical="center"/>
    </xf>
    <xf numFmtId="0" fontId="4" fillId="4" borderId="1" applyAlignment="1" pivotButton="0" quotePrefix="0" xfId="0">
      <alignment horizontal="left" vertical="center"/>
    </xf>
    <xf numFmtId="0" fontId="5" fillId="6" borderId="1" applyAlignment="1" pivotButton="0" quotePrefix="0" xfId="0">
      <alignment horizontal="center" vertical="center"/>
    </xf>
    <xf numFmtId="0" fontId="5" fillId="4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left" vertical="center"/>
    </xf>
    <xf numFmtId="0" fontId="5" fillId="0" borderId="1" applyAlignment="1" pivotButton="0" quotePrefix="0" xfId="0">
      <alignment horizontal="center" vertical="center"/>
    </xf>
    <xf numFmtId="2" fontId="5" fillId="0" borderId="1" applyAlignment="1" pivotButton="0" quotePrefix="0" xfId="0">
      <alignment horizontal="center" vertical="center"/>
    </xf>
    <xf numFmtId="2" fontId="5" fillId="4" borderId="1" applyAlignment="1" pivotButton="0" quotePrefix="0" xfId="0">
      <alignment horizontal="center" vertical="center"/>
    </xf>
    <xf numFmtId="2" fontId="0" fillId="4" borderId="1" applyAlignment="1" pivotButton="0" quotePrefix="0" xfId="0">
      <alignment horizontal="center" vertical="center"/>
    </xf>
    <xf numFmtId="0" fontId="0" fillId="4" borderId="1" applyAlignment="1" pivotButton="0" quotePrefix="0" xfId="0">
      <alignment horizontal="center" vertical="center"/>
    </xf>
    <xf numFmtId="10" fontId="0" fillId="4" borderId="1" applyAlignment="1" pivotButton="0" quotePrefix="0" xfId="0">
      <alignment horizontal="center" vertical="center"/>
    </xf>
    <xf numFmtId="2" fontId="0" fillId="0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center" vertical="center"/>
    </xf>
    <xf numFmtId="10" fontId="0" fillId="0" borderId="1" applyAlignment="1" pivotButton="0" quotePrefix="0" xfId="0">
      <alignment horizontal="center" vertical="center"/>
    </xf>
    <xf numFmtId="4" fontId="5" fillId="4" borderId="1" applyAlignment="1" pivotButton="0" quotePrefix="0" xfId="0">
      <alignment horizontal="center" vertical="center"/>
    </xf>
    <xf numFmtId="4" fontId="5" fillId="0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right" vertical="center"/>
    </xf>
    <xf numFmtId="164" fontId="6" fillId="5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right" vertical="center"/>
    </xf>
    <xf numFmtId="165" fontId="4" fillId="0" borderId="1" applyAlignment="1" pivotButton="0" quotePrefix="0" xfId="0">
      <alignment horizontal="center" vertical="center"/>
    </xf>
    <xf numFmtId="0" fontId="1" fillId="0" borderId="0" pivotButton="0" quotePrefix="0" xfId="0"/>
    <xf numFmtId="0" fontId="5" fillId="0" borderId="0" applyAlignment="1" pivotButton="0" quotePrefix="0" xfId="0">
      <alignment horizontal="left" vertical="top" wrapText="1"/>
    </xf>
    <xf numFmtId="0" fontId="6" fillId="2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left" vertical="top" wrapText="1"/>
    </xf>
    <xf numFmtId="0" fontId="7" fillId="0" borderId="0" applyAlignment="1" pivotButton="0" quotePrefix="0" xfId="0">
      <alignment horizontal="left" vertical="top" wrapText="1"/>
    </xf>
    <xf numFmtId="0" fontId="4" fillId="4" borderId="0" applyAlignment="1" pivotButton="0" quotePrefix="0" xfId="0">
      <alignment horizontal="left"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50"/>
  <sheetViews>
    <sheetView workbookViewId="0">
      <selection activeCell="A1" sqref="A1"/>
    </sheetView>
  </sheetViews>
  <sheetFormatPr baseColWidth="8" defaultRowHeight="15"/>
  <cols>
    <col width="25" customWidth="1" min="1" max="1"/>
    <col width="15" customWidth="1" min="2" max="2"/>
    <col width="10" customWidth="1" min="3" max="3"/>
    <col width="30" customWidth="1" min="4" max="4"/>
    <col width="15" customWidth="1" min="5" max="5"/>
  </cols>
  <sheetData>
    <row r="1" ht="30" customHeight="1">
      <c r="A1" s="1" t="inlineStr">
        <is>
          <t>CALCUL DE PLANCHER BOIS - DIMENSIONNEMENT</t>
        </is>
      </c>
    </row>
    <row r="2">
      <c r="A2" s="2" t="inlineStr">
        <is>
          <t>Date de création: 11/01/2026 11:38</t>
        </is>
      </c>
    </row>
    <row r="4" ht="25" customHeight="1">
      <c r="A4" s="3" t="inlineStr">
        <is>
          <t>DONNÉES D'ENTRÉE - CARACTÉRISTIQUES DU PLANCHER</t>
        </is>
      </c>
    </row>
    <row r="5">
      <c r="A5" s="4" t="inlineStr">
        <is>
          <t>Paramètre</t>
        </is>
      </c>
      <c r="B5" s="5" t="inlineStr">
        <is>
          <t>Valeur</t>
        </is>
      </c>
      <c r="C5" s="5" t="inlineStr">
        <is>
          <t>Unité</t>
        </is>
      </c>
      <c r="D5" s="5" t="inlineStr">
        <is>
          <t>Description</t>
        </is>
      </c>
    </row>
    <row r="6">
      <c r="A6" s="6" t="inlineStr">
        <is>
          <t>Longueur du plancher</t>
        </is>
      </c>
      <c r="B6" s="7" t="n">
        <v>6</v>
      </c>
      <c r="C6" s="8" t="inlineStr">
        <is>
          <t>m</t>
        </is>
      </c>
      <c r="D6" s="8" t="inlineStr">
        <is>
          <t>Longueur totale</t>
        </is>
      </c>
    </row>
    <row r="7">
      <c r="A7" s="9" t="inlineStr">
        <is>
          <t>Largeur du plancher</t>
        </is>
      </c>
      <c r="B7" s="7" t="n">
        <v>4</v>
      </c>
      <c r="C7" s="10" t="inlineStr">
        <is>
          <t>m</t>
        </is>
      </c>
      <c r="D7" s="10" t="inlineStr">
        <is>
          <t>Largeur totale</t>
        </is>
      </c>
    </row>
    <row r="8">
      <c r="A8" s="6" t="inlineStr">
        <is>
          <t>Portée entre appuis</t>
        </is>
      </c>
      <c r="B8" s="7" t="n">
        <v>4</v>
      </c>
      <c r="C8" s="8" t="inlineStr">
        <is>
          <t>m</t>
        </is>
      </c>
      <c r="D8" s="8" t="inlineStr">
        <is>
          <t>Distance entre murs porteurs</t>
        </is>
      </c>
    </row>
    <row r="9">
      <c r="A9" s="9" t="inlineStr">
        <is>
          <t>Entraxe des solives</t>
        </is>
      </c>
      <c r="B9" s="7" t="n">
        <v>0.4</v>
      </c>
      <c r="C9" s="10" t="inlineStr">
        <is>
          <t>m</t>
        </is>
      </c>
      <c r="D9" s="10" t="inlineStr">
        <is>
          <t>Espacement entre solives</t>
        </is>
      </c>
    </row>
    <row r="10">
      <c r="A10" s="6" t="inlineStr">
        <is>
          <t>Épaisseur des solives</t>
        </is>
      </c>
      <c r="B10" s="7" t="n">
        <v>0.075</v>
      </c>
      <c r="C10" s="8" t="inlineStr">
        <is>
          <t>m</t>
        </is>
      </c>
      <c r="D10" s="8" t="inlineStr">
        <is>
          <t>Hauteur de la solive (75mm)</t>
        </is>
      </c>
    </row>
    <row r="11">
      <c r="A11" s="9" t="inlineStr">
        <is>
          <t>Largeur des solives</t>
        </is>
      </c>
      <c r="B11" s="7" t="n">
        <v>0.05</v>
      </c>
      <c r="C11" s="10" t="inlineStr">
        <is>
          <t>m</t>
        </is>
      </c>
      <c r="D11" s="10" t="inlineStr">
        <is>
          <t>Largeur de la solive (50mm)</t>
        </is>
      </c>
    </row>
    <row r="12">
      <c r="A12" s="6" t="inlineStr">
        <is>
          <t>Charge d'exploitation</t>
        </is>
      </c>
      <c r="B12" s="7" t="n">
        <v>150</v>
      </c>
      <c r="C12" s="8" t="inlineStr">
        <is>
          <t>kg/m²</t>
        </is>
      </c>
      <c r="D12" s="8" t="inlineStr">
        <is>
          <t>Charge variable (habitation)</t>
        </is>
      </c>
    </row>
    <row r="13">
      <c r="A13" s="9" t="inlineStr">
        <is>
          <t>Charge permanente</t>
        </is>
      </c>
      <c r="B13" s="7" t="n">
        <v>100</v>
      </c>
      <c r="C13" s="10" t="inlineStr">
        <is>
          <t>kg/m²</t>
        </is>
      </c>
      <c r="D13" s="10" t="inlineStr">
        <is>
          <t>Poids propre + revêtements</t>
        </is>
      </c>
    </row>
    <row r="14">
      <c r="A14" s="6" t="inlineStr">
        <is>
          <t>Module d'Young</t>
        </is>
      </c>
      <c r="B14" s="7" t="n">
        <v>10000</v>
      </c>
      <c r="C14" s="8" t="inlineStr">
        <is>
          <t>MPa</t>
        </is>
      </c>
      <c r="D14" s="8" t="inlineStr">
        <is>
          <t>Module élasticité du bois</t>
        </is>
      </c>
    </row>
    <row r="15">
      <c r="A15" s="9" t="inlineStr">
        <is>
          <t>Contrainte admissible</t>
        </is>
      </c>
      <c r="B15" s="7" t="n">
        <v>12</v>
      </c>
      <c r="C15" s="10" t="inlineStr">
        <is>
          <t>MPa</t>
        </is>
      </c>
      <c r="D15" s="10" t="inlineStr">
        <is>
          <t>Contrainte flexion admissible</t>
        </is>
      </c>
    </row>
    <row r="17" ht="25" customHeight="1">
      <c r="A17" s="3" t="inlineStr">
        <is>
          <t>CALCULS AUTOMATIQUES - RÉSULTATS</t>
        </is>
      </c>
    </row>
    <row r="19">
      <c r="A19" s="6" t="inlineStr">
        <is>
          <t>Surface totale du plancher</t>
        </is>
      </c>
      <c r="B19" s="8">
        <f>B6*B7</f>
        <v/>
      </c>
      <c r="C19" s="8" t="inlineStr">
        <is>
          <t>m²</t>
        </is>
      </c>
      <c r="D19" s="8" t="inlineStr">
        <is>
          <t>Longueur × Largeur</t>
        </is>
      </c>
    </row>
    <row r="20">
      <c r="A20" s="9" t="inlineStr">
        <is>
          <t>Nombre de solives nécessaires</t>
        </is>
      </c>
      <c r="B20" s="11">
        <f>ROUNDUP(B7/B9,0)+1</f>
        <v/>
      </c>
      <c r="C20" s="10" t="inlineStr">
        <is>
          <t>unités</t>
        </is>
      </c>
      <c r="D20" s="10" t="inlineStr">
        <is>
          <t>Largeur / Entraxe + 1</t>
        </is>
      </c>
    </row>
    <row r="21">
      <c r="A21" s="6" t="inlineStr">
        <is>
          <t>Charge totale</t>
        </is>
      </c>
      <c r="B21" s="12">
        <f>B12+B13</f>
        <v/>
      </c>
      <c r="C21" s="8" t="inlineStr">
        <is>
          <t>kg/m²</t>
        </is>
      </c>
      <c r="D21" s="8" t="inlineStr">
        <is>
          <t>Permanente + Exploitation</t>
        </is>
      </c>
    </row>
    <row r="22">
      <c r="A22" s="9" t="inlineStr">
        <is>
          <t>Charge linéaire par solive</t>
        </is>
      </c>
      <c r="B22" s="11">
        <f>B21*B9*9.81/1000</f>
        <v/>
      </c>
      <c r="C22" s="10" t="inlineStr">
        <is>
          <t>kN/m</t>
        </is>
      </c>
      <c r="D22" s="10" t="inlineStr">
        <is>
          <t>Charge × Entraxe</t>
        </is>
      </c>
    </row>
    <row r="23">
      <c r="A23" s="6" t="inlineStr">
        <is>
          <t>Moment fléchissant maximum</t>
        </is>
      </c>
      <c r="B23" s="12">
        <f>B22*B8^2/8</f>
        <v/>
      </c>
      <c r="C23" s="8" t="inlineStr">
        <is>
          <t>kN.m</t>
        </is>
      </c>
      <c r="D23" s="8" t="inlineStr">
        <is>
          <t>q × L² / 8</t>
        </is>
      </c>
    </row>
    <row r="24">
      <c r="A24" s="9" t="inlineStr">
        <is>
          <t>Module de section nécessaire</t>
        </is>
      </c>
      <c r="B24" s="11">
        <f>B23*1000000/B15</f>
        <v/>
      </c>
      <c r="C24" s="10" t="inlineStr">
        <is>
          <t>mm³</t>
        </is>
      </c>
      <c r="D24" s="10" t="inlineStr">
        <is>
          <t>M / σ_adm</t>
        </is>
      </c>
    </row>
    <row r="25">
      <c r="A25" s="6" t="inlineStr">
        <is>
          <t>Module de section réel</t>
        </is>
      </c>
      <c r="B25" s="12">
        <f>(B11*1000)*(B10*1000)^2/6</f>
        <v/>
      </c>
      <c r="C25" s="8" t="inlineStr">
        <is>
          <t>mm³</t>
        </is>
      </c>
      <c r="D25" s="8" t="inlineStr">
        <is>
          <t>b × h² / 6</t>
        </is>
      </c>
    </row>
    <row r="26">
      <c r="A26" s="9" t="inlineStr">
        <is>
          <t>Moment d'inertie</t>
        </is>
      </c>
      <c r="B26" s="11">
        <f>(B11*1000)*(B10*1000)^3/12</f>
        <v/>
      </c>
      <c r="C26" s="10" t="inlineStr">
        <is>
          <t>mm⁴</t>
        </is>
      </c>
      <c r="D26" s="10" t="inlineStr">
        <is>
          <t>b × h³ / 12</t>
        </is>
      </c>
    </row>
    <row r="27">
      <c r="A27" s="6" t="inlineStr">
        <is>
          <t>Flèche maximale admissible</t>
        </is>
      </c>
      <c r="B27" s="12">
        <f>B8*1000/300</f>
        <v/>
      </c>
      <c r="C27" s="8" t="inlineStr">
        <is>
          <t>mm</t>
        </is>
      </c>
      <c r="D27" s="8" t="inlineStr">
        <is>
          <t>L / 300 (réglementation)</t>
        </is>
      </c>
    </row>
    <row r="28">
      <c r="A28" s="9" t="inlineStr">
        <is>
          <t>Flèche calculée</t>
        </is>
      </c>
      <c r="B28" s="11">
        <f>5*B22*1000*B8^4*10^12/(384*B14*B26)</f>
        <v/>
      </c>
      <c r="C28" s="10" t="inlineStr">
        <is>
          <t>mm</t>
        </is>
      </c>
      <c r="D28" s="10" t="inlineStr">
        <is>
          <t>5qL⁴/(384EI)</t>
        </is>
      </c>
    </row>
    <row r="29">
      <c r="A29" s="6" t="inlineStr">
        <is>
          <t>Contrainte réelle</t>
        </is>
      </c>
      <c r="B29" s="12">
        <f>B23*1000000/B25</f>
        <v/>
      </c>
      <c r="C29" s="8" t="inlineStr">
        <is>
          <t>MPa</t>
        </is>
      </c>
      <c r="D29" s="8" t="inlineStr">
        <is>
          <t>M / W</t>
        </is>
      </c>
    </row>
    <row r="30">
      <c r="A30" s="9" t="inlineStr">
        <is>
          <t>Volume de bois par solive</t>
        </is>
      </c>
      <c r="B30" s="11">
        <f>B6*B10*B11</f>
        <v/>
      </c>
      <c r="C30" s="10" t="inlineStr">
        <is>
          <t>m³</t>
        </is>
      </c>
      <c r="D30" s="10" t="inlineStr">
        <is>
          <t>L × h × b</t>
        </is>
      </c>
    </row>
    <row r="31">
      <c r="A31" s="6" t="inlineStr">
        <is>
          <t>Volume total de bois</t>
        </is>
      </c>
      <c r="B31" s="12">
        <f>B30*B20</f>
        <v/>
      </c>
      <c r="C31" s="8" t="inlineStr">
        <is>
          <t>m³</t>
        </is>
      </c>
      <c r="D31" s="8" t="inlineStr">
        <is>
          <t>Volume × Nb solives</t>
        </is>
      </c>
    </row>
    <row r="33" ht="25" customHeight="1">
      <c r="A33" s="3" t="inlineStr">
        <is>
          <t>VÉRIFICATIONS RÉGLEMENTAIRES</t>
        </is>
      </c>
    </row>
    <row r="35">
      <c r="A35" s="5" t="inlineStr">
        <is>
          <t>Critère</t>
        </is>
      </c>
      <c r="B35" s="5" t="inlineStr">
        <is>
          <t>Valeur calculée</t>
        </is>
      </c>
      <c r="C35" s="5" t="inlineStr">
        <is>
          <t>Valeur limite</t>
        </is>
      </c>
      <c r="D35" s="5" t="inlineStr">
        <is>
          <t>Statut</t>
        </is>
      </c>
      <c r="E35" s="5" t="inlineStr">
        <is>
          <t>Coefficient</t>
        </is>
      </c>
    </row>
    <row r="36">
      <c r="A36" s="6" t="inlineStr">
        <is>
          <t>Résistance à la flexion</t>
        </is>
      </c>
      <c r="B36" s="13">
        <f>B29</f>
        <v/>
      </c>
      <c r="C36" s="13">
        <f>B15</f>
        <v/>
      </c>
      <c r="D36" s="14">
        <f>IF(B36&lt;=C36,"✓ OK","✗ NON CONFORME")</f>
        <v/>
      </c>
      <c r="E36" s="15">
        <f>B36/C36</f>
        <v/>
      </c>
    </row>
    <row r="37">
      <c r="A37" s="9" t="inlineStr">
        <is>
          <t>Flèche maximale</t>
        </is>
      </c>
      <c r="B37" s="16">
        <f>B28</f>
        <v/>
      </c>
      <c r="C37" s="16">
        <f>B27</f>
        <v/>
      </c>
      <c r="D37" s="17">
        <f>IF(B37&lt;=C37,"✓ OK","✗ NON CONFORME")</f>
        <v/>
      </c>
      <c r="E37" s="18">
        <f>B37/C37</f>
        <v/>
      </c>
    </row>
    <row r="38">
      <c r="A38" s="6" t="inlineStr">
        <is>
          <t>Module de section</t>
        </is>
      </c>
      <c r="B38" s="13">
        <f>B25</f>
        <v/>
      </c>
      <c r="C38" s="13">
        <f>B24</f>
        <v/>
      </c>
      <c r="D38" s="14">
        <f>IF(B38&gt;=C38,"✓ OK","✗ NON CONFORME")</f>
        <v/>
      </c>
      <c r="E38" s="15">
        <f>B38/C38</f>
        <v/>
      </c>
    </row>
    <row r="40" ht="25" customHeight="1">
      <c r="A40" s="3" t="inlineStr">
        <is>
          <t>ESTIMATION DES COÛTS</t>
        </is>
      </c>
    </row>
    <row r="41">
      <c r="A41" s="4" t="inlineStr">
        <is>
          <t>Élément</t>
        </is>
      </c>
      <c r="B41" s="5" t="inlineStr">
        <is>
          <t>Quantité</t>
        </is>
      </c>
      <c r="C41" s="5" t="inlineStr">
        <is>
          <t>Unité</t>
        </is>
      </c>
      <c r="D41" s="5" t="inlineStr">
        <is>
          <t>Prix unitaire</t>
        </is>
      </c>
      <c r="E41" s="5" t="inlineStr">
        <is>
          <t>Total €</t>
        </is>
      </c>
    </row>
    <row r="42">
      <c r="A42" s="6" t="inlineStr">
        <is>
          <t>Solives bois</t>
        </is>
      </c>
      <c r="B42" s="19">
        <f>B31</f>
        <v/>
      </c>
      <c r="C42" s="8" t="inlineStr">
        <is>
          <t>m³</t>
        </is>
      </c>
      <c r="D42" s="19" t="n">
        <v>450</v>
      </c>
      <c r="E42" s="19">
        <f>B42*D42</f>
        <v/>
      </c>
    </row>
    <row r="43">
      <c r="A43" s="9" t="inlineStr">
        <is>
          <t>Panneaux OSB 18mm</t>
        </is>
      </c>
      <c r="B43" s="20">
        <f>B19</f>
        <v/>
      </c>
      <c r="C43" s="10" t="inlineStr">
        <is>
          <t>m²</t>
        </is>
      </c>
      <c r="D43" s="20" t="n">
        <v>12</v>
      </c>
      <c r="E43" s="20">
        <f>B43*D43</f>
        <v/>
      </c>
    </row>
    <row r="44">
      <c r="A44" s="6" t="inlineStr">
        <is>
          <t>Isolant laine minérale</t>
        </is>
      </c>
      <c r="B44" s="19">
        <f>B19</f>
        <v/>
      </c>
      <c r="C44" s="8" t="inlineStr">
        <is>
          <t>m²</t>
        </is>
      </c>
      <c r="D44" s="19" t="n">
        <v>8</v>
      </c>
      <c r="E44" s="19">
        <f>B44*D44</f>
        <v/>
      </c>
    </row>
    <row r="45">
      <c r="A45" s="9" t="inlineStr">
        <is>
          <t>Pare-vapeur</t>
        </is>
      </c>
      <c r="B45" s="20">
        <f>B19</f>
        <v/>
      </c>
      <c r="C45" s="10" t="inlineStr">
        <is>
          <t>m²</t>
        </is>
      </c>
      <c r="D45" s="20" t="n">
        <v>2</v>
      </c>
      <c r="E45" s="20">
        <f>B45*D45</f>
        <v/>
      </c>
    </row>
    <row r="46">
      <c r="A46" s="6" t="inlineStr">
        <is>
          <t>Visserie et fixations</t>
        </is>
      </c>
      <c r="B46" s="19" t="n">
        <v>1</v>
      </c>
      <c r="C46" s="8" t="inlineStr">
        <is>
          <t>forfait</t>
        </is>
      </c>
      <c r="D46" s="19" t="n">
        <v>150</v>
      </c>
      <c r="E46" s="19">
        <f>B46*D46</f>
        <v/>
      </c>
    </row>
    <row r="47">
      <c r="A47" s="9" t="inlineStr">
        <is>
          <t>Main d'œuvre</t>
        </is>
      </c>
      <c r="B47" s="20">
        <f>B19</f>
        <v/>
      </c>
      <c r="C47" s="10" t="inlineStr">
        <is>
          <t>m²</t>
        </is>
      </c>
      <c r="D47" s="20" t="n">
        <v>35</v>
      </c>
      <c r="E47" s="20">
        <f>B47*D47</f>
        <v/>
      </c>
    </row>
    <row r="48" ht="25" customHeight="1">
      <c r="A48" s="21" t="inlineStr">
        <is>
          <t>TOTAL ESTIMATIF</t>
        </is>
      </c>
      <c r="E48" s="22">
        <f>SUM(E42:E47)</f>
        <v/>
      </c>
    </row>
    <row r="50">
      <c r="A50" s="23" t="inlineStr">
        <is>
          <t>Coût au m²</t>
        </is>
      </c>
      <c r="E50" s="24">
        <f>E48/B19</f>
        <v/>
      </c>
    </row>
  </sheetData>
  <mergeCells count="8">
    <mergeCell ref="A1:H1"/>
    <mergeCell ref="A2:H2"/>
    <mergeCell ref="A4:H4"/>
    <mergeCell ref="A17:H17"/>
    <mergeCell ref="A33:H33"/>
    <mergeCell ref="A40:H40"/>
    <mergeCell ref="A48:D48"/>
    <mergeCell ref="A50:D50"/>
  </mergeCells>
  <dataValidations count="2">
    <dataValidation sqref="B9" showErrorMessage="1" showInputMessage="1" allowBlank="0" errorTitle="Valeur invalide" error="L'entraxe doit être entre 0,30 et 0,80 m" type="decimal" operator="between">
      <formula1>0.3</formula1>
      <formula2>0.8</formula2>
    </dataValidation>
    <dataValidation sqref="B12 B13" showErrorMessage="1" showInputMessage="1" allowBlank="0" errorTitle="Valeur invalide" error="La charge doit être entre 50 et 500 kg/m²" type="whole" operator="between">
      <formula1>50</formula1>
      <formula2>500</formula2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55"/>
  <sheetViews>
    <sheetView workbookViewId="0">
      <selection activeCell="A1" sqref="A1"/>
    </sheetView>
  </sheetViews>
  <sheetFormatPr baseColWidth="8" defaultRowHeight="15"/>
  <cols>
    <col width="25" customWidth="1" min="1" max="1"/>
    <col width="80" customWidth="1" min="2" max="2"/>
  </cols>
  <sheetData>
    <row r="1" ht="25" customHeight="1">
      <c r="A1" s="25" t="inlineStr">
        <is>
          <t>GUIDE D'UTILISATION - CALCUL DE PLANCHER BOIS</t>
        </is>
      </c>
    </row>
    <row r="2">
      <c r="A2" s="26" t="inlineStr"/>
      <c r="B2" s="26" t="inlineStr"/>
    </row>
    <row r="3" ht="20" customHeight="1">
      <c r="A3" s="27" t="inlineStr">
        <is>
          <t>OBJECTIF</t>
        </is>
      </c>
      <c r="B3" s="28" t="n"/>
    </row>
    <row r="4">
      <c r="A4" s="26" t="inlineStr"/>
      <c r="B4" s="26" t="inlineStr"/>
    </row>
    <row r="5" ht="20" customHeight="1">
      <c r="A5" s="27" t="inlineStr">
        <is>
          <t>ÉTAPES D'UTILISATION</t>
        </is>
      </c>
      <c r="B5" s="28" t="n"/>
    </row>
    <row r="6">
      <c r="A6" s="26" t="inlineStr"/>
      <c r="B6" s="26" t="inlineStr"/>
    </row>
    <row r="7">
      <c r="A7" s="29" t="inlineStr">
        <is>
          <t>1. SAISIE DES DONNÉES</t>
        </is>
      </c>
      <c r="B7" s="28" t="n"/>
    </row>
    <row r="8">
      <c r="A8" s="26" t="inlineStr"/>
      <c r="B8" s="26" t="inlineStr">
        <is>
          <t>- Dimensions du plancher (longueur, largeur, portée)</t>
        </is>
      </c>
    </row>
    <row r="9">
      <c r="A9" s="26" t="inlineStr"/>
      <c r="B9" s="26" t="inlineStr">
        <is>
          <t>- Caractéristiques des solives (entraxe, section)</t>
        </is>
      </c>
    </row>
    <row r="10">
      <c r="A10" s="26" t="inlineStr"/>
      <c r="B10" s="26" t="inlineStr">
        <is>
          <t>- Charges (exploitation et permanente)</t>
        </is>
      </c>
    </row>
    <row r="11">
      <c r="A11" s="26" t="inlineStr"/>
      <c r="B11" s="26" t="inlineStr">
        <is>
          <t>- Propriétés mécaniques du bois</t>
        </is>
      </c>
    </row>
    <row r="12">
      <c r="A12" s="26" t="inlineStr"/>
      <c r="B12" s="26" t="inlineStr"/>
    </row>
    <row r="13">
      <c r="A13" s="29" t="inlineStr">
        <is>
          <t>2. RÉSULTATS AUTOMATIQUES</t>
        </is>
      </c>
      <c r="B13" s="28" t="n"/>
    </row>
    <row r="14">
      <c r="A14" s="26" t="inlineStr"/>
      <c r="B14" s="26" t="inlineStr">
        <is>
          <t>- Surface totale et nombre de solives nécessaires</t>
        </is>
      </c>
    </row>
    <row r="15">
      <c r="A15" s="26" t="inlineStr"/>
      <c r="B15" s="26" t="inlineStr">
        <is>
          <t>- Charges et moments fléchissants</t>
        </is>
      </c>
    </row>
    <row r="16">
      <c r="A16" s="26" t="inlineStr"/>
      <c r="B16" s="26" t="inlineStr">
        <is>
          <t>- Modules de section et moments d'inertie</t>
        </is>
      </c>
    </row>
    <row r="17">
      <c r="A17" s="26" t="inlineStr"/>
      <c r="B17" s="26" t="inlineStr">
        <is>
          <t>- Flèches calculées et admissibles</t>
        </is>
      </c>
    </row>
    <row r="18">
      <c r="A18" s="26" t="inlineStr"/>
      <c r="B18" s="26" t="inlineStr">
        <is>
          <t>- Contraintes réelles</t>
        </is>
      </c>
    </row>
    <row r="19">
      <c r="A19" s="26" t="inlineStr"/>
      <c r="B19" s="26" t="inlineStr">
        <is>
          <t>- Volumes de bois nécessaires</t>
        </is>
      </c>
    </row>
    <row r="20">
      <c r="A20" s="26" t="inlineStr"/>
      <c r="B20" s="26" t="inlineStr"/>
    </row>
    <row r="21">
      <c r="A21" s="29" t="inlineStr">
        <is>
          <t>3. VÉRIFICATIONS</t>
        </is>
      </c>
      <c r="B21" s="28" t="n"/>
    </row>
    <row r="22">
      <c r="A22" s="26" t="inlineStr"/>
      <c r="B22" s="26" t="inlineStr">
        <is>
          <t>- ✓ OK = Le dimensionnement est conforme</t>
        </is>
      </c>
    </row>
    <row r="23">
      <c r="A23" s="26" t="inlineStr"/>
      <c r="B23" s="26" t="inlineStr">
        <is>
          <t>- ✗ NON CONFORME = Augmenter la section ou réduire l'entraxe</t>
        </is>
      </c>
    </row>
    <row r="24">
      <c r="A24" s="26" t="inlineStr"/>
      <c r="B24" s="26" t="inlineStr"/>
    </row>
    <row r="25">
      <c r="A25" s="29" t="inlineStr">
        <is>
          <t>4. ESTIMATION DES COÛTS</t>
        </is>
      </c>
      <c r="B25" s="28" t="n"/>
    </row>
    <row r="26">
      <c r="A26" s="26" t="inlineStr"/>
      <c r="B26" s="26" t="inlineStr">
        <is>
          <t>- Bois de structure</t>
        </is>
      </c>
    </row>
    <row r="27">
      <c r="A27" s="26" t="inlineStr"/>
      <c r="B27" s="26" t="inlineStr">
        <is>
          <t>- Panneaux de plancher</t>
        </is>
      </c>
    </row>
    <row r="28">
      <c r="A28" s="26" t="inlineStr"/>
      <c r="B28" s="26" t="inlineStr">
        <is>
          <t>- Isolant et pare-vapeur</t>
        </is>
      </c>
    </row>
    <row r="29">
      <c r="A29" s="26" t="inlineStr"/>
      <c r="B29" s="26" t="inlineStr">
        <is>
          <t>- Main d'œuvre</t>
        </is>
      </c>
    </row>
    <row r="30">
      <c r="A30" s="26" t="inlineStr"/>
      <c r="B30" s="26" t="inlineStr"/>
    </row>
    <row r="31" ht="20" customHeight="1">
      <c r="A31" s="27" t="inlineStr">
        <is>
          <t>VALEURS TYPIQUES</t>
        </is>
      </c>
      <c r="B31" s="28" t="n"/>
    </row>
    <row r="32">
      <c r="A32" s="26" t="inlineStr"/>
      <c r="B32" s="26" t="inlineStr"/>
    </row>
    <row r="33">
      <c r="A33" s="30" t="inlineStr">
        <is>
          <t>Essence de bois</t>
        </is>
      </c>
      <c r="B33" s="30" t="inlineStr">
        <is>
          <t>Module E (MPa) / Contrainte adm. (MPa)</t>
        </is>
      </c>
    </row>
    <row r="34">
      <c r="A34" s="26" t="inlineStr">
        <is>
          <t>Sapin/Épicéa C24</t>
        </is>
      </c>
      <c r="B34" s="26" t="inlineStr">
        <is>
          <t>11000 / 14</t>
        </is>
      </c>
    </row>
    <row r="35">
      <c r="A35" s="26" t="inlineStr">
        <is>
          <t>Douglas C24</t>
        </is>
      </c>
      <c r="B35" s="26" t="inlineStr">
        <is>
          <t>11000 / 14</t>
        </is>
      </c>
    </row>
    <row r="36">
      <c r="A36" s="26" t="inlineStr">
        <is>
          <t>Chêne D40</t>
        </is>
      </c>
      <c r="B36" s="26" t="inlineStr">
        <is>
          <t>11000 / 20</t>
        </is>
      </c>
    </row>
    <row r="37">
      <c r="A37" s="26" t="inlineStr"/>
      <c r="B37" s="26" t="inlineStr"/>
    </row>
    <row r="38">
      <c r="A38" s="30" t="inlineStr">
        <is>
          <t>Charges d'exploitation</t>
        </is>
      </c>
      <c r="B38" s="30" t="inlineStr">
        <is>
          <t>Valeur (kg/m²)</t>
        </is>
      </c>
    </row>
    <row r="39">
      <c r="A39" s="26" t="inlineStr">
        <is>
          <t>Habitation courante</t>
        </is>
      </c>
      <c r="B39" s="26" t="inlineStr">
        <is>
          <t>150</t>
        </is>
      </c>
    </row>
    <row r="40">
      <c r="A40" s="26" t="inlineStr">
        <is>
          <t>Combles aménagés</t>
        </is>
      </c>
      <c r="B40" s="26" t="inlineStr">
        <is>
          <t>150</t>
        </is>
      </c>
    </row>
    <row r="41">
      <c r="A41" s="26" t="inlineStr">
        <is>
          <t>Combles perdus</t>
        </is>
      </c>
      <c r="B41" s="26" t="inlineStr">
        <is>
          <t>100</t>
        </is>
      </c>
    </row>
    <row r="42">
      <c r="A42" s="26" t="inlineStr">
        <is>
          <t>Bureau/Commerce</t>
        </is>
      </c>
      <c r="B42" s="26" t="inlineStr">
        <is>
          <t>250</t>
        </is>
      </c>
    </row>
    <row r="43">
      <c r="A43" s="26" t="inlineStr"/>
      <c r="B43" s="26" t="inlineStr"/>
    </row>
    <row r="44">
      <c r="A44" s="30" t="inlineStr">
        <is>
          <t>Entraxes courants</t>
        </is>
      </c>
      <c r="B44" s="30" t="inlineStr">
        <is>
          <t>40 cm, 50 cm, 60 cm</t>
        </is>
      </c>
    </row>
    <row r="45">
      <c r="A45" s="30" t="inlineStr">
        <is>
          <t>Sections courantes</t>
        </is>
      </c>
      <c r="B45" s="30" t="inlineStr">
        <is>
          <t>50×75, 50×100, 50×150, 63×175, 75×200 mm</t>
        </is>
      </c>
    </row>
    <row r="46">
      <c r="A46" s="26" t="inlineStr"/>
      <c r="B46" s="26" t="inlineStr"/>
    </row>
    <row r="47" ht="20" customHeight="1">
      <c r="A47" s="27" t="inlineStr">
        <is>
          <t>NORMES DE RÉFÉRENCE</t>
        </is>
      </c>
      <c r="B47" s="28" t="n"/>
    </row>
    <row r="48">
      <c r="A48" s="26" t="inlineStr"/>
      <c r="B48" s="26" t="inlineStr">
        <is>
          <t>- Eurocode 5 (EN 1995-1-1) : Calcul des structures en bois</t>
        </is>
      </c>
    </row>
    <row r="49">
      <c r="A49" s="26" t="inlineStr"/>
      <c r="B49" s="26" t="inlineStr">
        <is>
          <t>- DTU 31.1 : Charpente et escaliers en bois</t>
        </is>
      </c>
    </row>
    <row r="50">
      <c r="A50" s="26" t="inlineStr"/>
      <c r="B50" s="26" t="inlineStr">
        <is>
          <t>- DTU 51.3 : Planchers en bois ou panneaux dérivés</t>
        </is>
      </c>
    </row>
    <row r="51">
      <c r="A51" s="26" t="inlineStr"/>
      <c r="B51" s="26" t="inlineStr"/>
    </row>
    <row r="52" ht="20" customHeight="1">
      <c r="A52" s="27" t="inlineStr">
        <is>
          <t>AVERTISSEMENT</t>
        </is>
      </c>
      <c r="B52" s="28" t="n"/>
    </row>
    <row r="53">
      <c r="A53" s="26" t="inlineStr"/>
      <c r="B53" s="26" t="inlineStr">
        <is>
          <t>Ce modèle est fourni à titre indicatif pour des avant-projets.</t>
        </is>
      </c>
    </row>
    <row r="54">
      <c r="A54" s="26" t="inlineStr"/>
      <c r="B54" s="26" t="inlineStr">
        <is>
          <t>Pour une réalisation, faites valider les calculs par un bureau d'études structure.</t>
        </is>
      </c>
    </row>
    <row r="55">
      <c r="A55" s="26" t="inlineStr"/>
      <c r="B55" s="26" t="inlineStr">
        <is>
          <t>La responsabilité de l'utilisateur est engagée lors de l'utilisation de ce modèle.</t>
        </is>
      </c>
    </row>
  </sheetData>
  <mergeCells count="9">
    <mergeCell ref="A3:B3"/>
    <mergeCell ref="A5:B5"/>
    <mergeCell ref="A7:B7"/>
    <mergeCell ref="A13:B13"/>
    <mergeCell ref="A21:B21"/>
    <mergeCell ref="A25:B25"/>
    <mergeCell ref="A31:B31"/>
    <mergeCell ref="A47:B47"/>
    <mergeCell ref="A52:B52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2026-01-11T11:38:07Z</dcterms:created>
  <dcterms:modified xmlns:dcterms="http://purl.org/dc/terms/" xmlns:xsi="http://www.w3.org/2001/XMLSchema-instance" xsi:type="dcterms:W3CDTF">2026-01-11T11:38:07Z</dcterms:modified>
</cp:coreProperties>
</file>